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Tonery (II.)-2023\T 040-2023\1 výzva\"/>
    </mc:Choice>
  </mc:AlternateContent>
  <xr:revisionPtr revIDLastSave="0" documentId="13_ncr:1_{A7618BD6-F381-476A-8F04-B24C32863F5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H9" i="1"/>
  <c r="O9" i="1"/>
  <c r="H8" i="1"/>
  <c r="S9" i="1" l="1"/>
  <c r="S8" i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<sst xmlns="http://schemas.openxmlformats.org/spreadsheetml/2006/main" count="51" uniqueCount="44">
  <si>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</si>
  <si>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</si>
  <si>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</si>
  <si>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</si>
  <si>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</si>
  <si>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</si>
  <si>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</si>
  <si>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</si>
  <si>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</si>
  <si>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</si>
  <si>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</si>
  <si>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</si>
  <si>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</si>
  <si>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30125100-2 - Zásobníky tonerů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</si>
  <si>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</si>
  <si>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</si>
  <si>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</si>
  <si>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</si>
  <si>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</si>
  <si>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</si>
  <si>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</si>
  <si>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</si>
  <si>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</si>
  <si>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</si>
  <si>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</si>
  <si>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</si>
  <si>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</si>
  <si>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</si>
  <si>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040 - 2023 (originální)</t>
  </si>
  <si>
    <t>Válec do tiskárny OKI B431dn</t>
  </si>
  <si>
    <t>ks</t>
  </si>
  <si>
    <t>NE</t>
  </si>
  <si>
    <t>do 31.10.2023</t>
  </si>
  <si>
    <t>Mgr. Martin Urban, Ph.D.,
Tel.: 737 410 810, 
E-mail: urmar@khv.zcu.cz</t>
  </si>
  <si>
    <t>Sedláčkova 38, 
301 00 Plzeň,
Fakulta filozofická - Katedra historických věd,
 místnost SO 217</t>
  </si>
  <si>
    <t>Originální válec. Výtěžnost 25 000 stran.</t>
  </si>
  <si>
    <t>Originální toner. Výtěžnost 7 000 stran.</t>
  </si>
  <si>
    <r>
      <t xml:space="preserve">Toner do tiskárny OKI B412dn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</si>
  <si>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Samostatná faktura</t>
  </si>
  <si>
    <t>Markéta Kasalová, DiS.,
Tel.: 377 63 5016 nebo 735 713 963, 
E-mail: mkasalov@ff.zcu.cz</t>
  </si>
  <si>
    <t>Sedláčkova 38, 
301 00 Plzeň, 
Fakulta filozofická - Děkanát,
místnost SO 205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</si>
  <si>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</si>
  <si>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Originální toner. Výtěžnost 2 000 stran.</t>
  </si>
  <si>
    <r>
      <t xml:space="preserve">Toner do tiskárny HP Laser Jet P1505n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</si>
</sst>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0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9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7" fillId="3" borderId="8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left" vertical="center" wrapText="1" inden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2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 applyProtection="1">
      <alignment horizontal="left" vertical="center" wrapText="1" indent="1"/>
      <protection locked="0"/>
    </xf>
    <xf numFmtId="0" fontId="16" fillId="5" borderId="12" xfId="0" applyFont="1" applyFill="1" applyBorder="1" applyAlignment="1" applyProtection="1">
      <alignment horizontal="left" vertical="center" wrapText="1" indent="1"/>
      <protection locked="0"/>
    </xf>
    <xf numFmtId="0" fontId="16" fillId="5" borderId="9" xfId="0" applyFont="1" applyFill="1" applyBorder="1" applyAlignment="1" applyProtection="1">
      <alignment horizontal="left" vertical="center" wrapText="1" indent="1"/>
      <protection locked="0"/>
    </xf>
    <xf numFmtId="164" fontId="16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D4" zoomScale="80" zoomScaleNormal="8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5.7109375" style="1" customWidth="1"/>
    <col min="4" max="4" width="11.7109375" style="2" customWidth="1"/>
    <col min="5" max="5" width="11.28515625" style="3" customWidth="1"/>
    <col min="6" max="6" width="56.28515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8" t="s">
        <v>28</v>
      </c>
      <c r="C1" s="79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5.75" x14ac:dyDescent="0.25">
      <c r="B3" s="13"/>
      <c r="C3" s="50" t="s">
        <v>0</v>
      </c>
      <c r="D3" s="12"/>
      <c r="E3" s="12"/>
      <c r="F3" s="12"/>
      <c r="G3" s="90"/>
      <c r="H3" s="90"/>
      <c r="I3" s="90"/>
      <c r="J3" s="90"/>
      <c r="K3" s="90"/>
      <c r="L3" s="90"/>
      <c r="M3" s="90"/>
      <c r="N3" s="90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27</v>
      </c>
      <c r="L6" s="40" t="s">
        <v>22</v>
      </c>
      <c r="M6" s="35" t="s">
        <v>24</v>
      </c>
      <c r="N6" s="22" t="s">
        <v>41</v>
      </c>
      <c r="O6" s="35" t="s">
        <v>23</v>
      </c>
      <c r="P6" s="22" t="s">
        <v>6</v>
      </c>
      <c r="Q6" s="24" t="s">
        <v>7</v>
      </c>
      <c r="R6" s="77" t="s">
        <v>8</v>
      </c>
      <c r="S6" s="77" t="s">
        <v>9</v>
      </c>
      <c r="T6" s="35" t="s">
        <v>25</v>
      </c>
      <c r="U6" s="35" t="s">
        <v>26</v>
      </c>
    </row>
    <row r="7" spans="2:21" ht="68.25" customHeight="1" thickTop="1" x14ac:dyDescent="0.25">
      <c r="B7" s="42">
        <v>1</v>
      </c>
      <c r="C7" s="49" t="s">
        <v>29</v>
      </c>
      <c r="D7" s="43">
        <v>2</v>
      </c>
      <c r="E7" s="74" t="s">
        <v>30</v>
      </c>
      <c r="F7" s="51" t="s">
        <v>35</v>
      </c>
      <c r="G7" s="102"/>
      <c r="H7" s="44" t="s">
        <v>31</v>
      </c>
      <c r="I7" s="91" t="s">
        <v>38</v>
      </c>
      <c r="J7" s="93" t="s">
        <v>31</v>
      </c>
      <c r="K7" s="95"/>
      <c r="L7" s="101" t="s">
        <v>33</v>
      </c>
      <c r="M7" s="101" t="s">
        <v>34</v>
      </c>
      <c r="N7" s="97" t="s">
        <v>32</v>
      </c>
      <c r="O7" s="45">
        <f>D7*P7</f>
        <v>6400</v>
      </c>
      <c r="P7" s="46">
        <v>3200</v>
      </c>
      <c r="Q7" s="105"/>
      <c r="R7" s="47">
        <f>D7*Q7</f>
        <v>0</v>
      </c>
      <c r="S7" s="48" t="str">
        <f t="shared" ref="S7" si="0">IF(ISNUMBER(Q7), IF(Q7&gt;P7,"NEVYHOVUJE","VYHOVUJE")," ")</f>
        <v xml:space="preserve"> </v>
      </c>
      <c r="T7" s="99"/>
      <c r="U7" s="74" t="s">
        <v>13</v>
      </c>
    </row>
    <row r="8" spans="2:21" ht="68.25" customHeight="1" thickBot="1" x14ac:dyDescent="0.3">
      <c r="B8" s="58">
        <v>2</v>
      </c>
      <c r="C8" s="59" t="s">
        <v>37</v>
      </c>
      <c r="D8" s="60">
        <v>4</v>
      </c>
      <c r="E8" s="75" t="s">
        <v>30</v>
      </c>
      <c r="F8" s="61" t="s">
        <v>36</v>
      </c>
      <c r="G8" s="103"/>
      <c r="H8" s="62" t="str">
        <f t="shared" ref="H8:H9" si="1">IF(P8&gt;1999,"ANO","NE")</f>
        <v>ANO</v>
      </c>
      <c r="I8" s="92"/>
      <c r="J8" s="94"/>
      <c r="K8" s="96"/>
      <c r="L8" s="94"/>
      <c r="M8" s="94"/>
      <c r="N8" s="98"/>
      <c r="O8" s="63">
        <f t="shared" ref="O8:O9" si="2">D8*P8</f>
        <v>8800</v>
      </c>
      <c r="P8" s="64">
        <v>2200</v>
      </c>
      <c r="Q8" s="106"/>
      <c r="R8" s="65">
        <f t="shared" ref="R8" si="3">D8*Q8</f>
        <v>0</v>
      </c>
      <c r="S8" s="66" t="str">
        <f t="shared" ref="S8" si="4">IF(ISNUMBER(Q8), IF(Q8&gt;P8,"NEVYHOVUJE","VYHOVUJE")," ")</f>
        <v xml:space="preserve"> </v>
      </c>
      <c r="T8" s="100"/>
      <c r="U8" s="75" t="s">
        <v>10</v>
      </c>
    </row>
    <row r="9" spans="2:21" ht="105" customHeight="1" thickBot="1" x14ac:dyDescent="0.3">
      <c r="B9" s="55">
        <v>3</v>
      </c>
      <c r="C9" s="73" t="s">
        <v>43</v>
      </c>
      <c r="D9" s="56">
        <v>1</v>
      </c>
      <c r="E9" s="52" t="s">
        <v>30</v>
      </c>
      <c r="F9" s="73" t="s">
        <v>42</v>
      </c>
      <c r="G9" s="104"/>
      <c r="H9" s="72" t="str">
        <f t="shared" si="1"/>
        <v>NE</v>
      </c>
      <c r="I9" s="67" t="s">
        <v>38</v>
      </c>
      <c r="J9" s="67" t="s">
        <v>31</v>
      </c>
      <c r="K9" s="53"/>
      <c r="L9" s="67" t="s">
        <v>39</v>
      </c>
      <c r="M9" s="67" t="s">
        <v>40</v>
      </c>
      <c r="N9" s="54">
        <v>21</v>
      </c>
      <c r="O9" s="68">
        <f t="shared" si="2"/>
        <v>1650</v>
      </c>
      <c r="P9" s="57">
        <v>1650</v>
      </c>
      <c r="Q9" s="107"/>
      <c r="R9" s="69">
        <f t="shared" ref="R9" si="5">D9*Q9</f>
        <v>0</v>
      </c>
      <c r="S9" s="70" t="str">
        <f t="shared" ref="S9" si="6">IF(ISNUMBER(Q9), IF(Q9&gt;P9,"NEVYHOVUJE","VYHOVUJE")," ")</f>
        <v xml:space="preserve"> </v>
      </c>
      <c r="T9" s="71"/>
      <c r="U9" s="71" t="s">
        <v>10</v>
      </c>
    </row>
    <row r="10" spans="2:21" ht="16.5" thickTop="1" thickBot="1" x14ac:dyDescent="0.3">
      <c r="C10"/>
      <c r="D10"/>
      <c r="E10"/>
      <c r="F10"/>
      <c r="G10"/>
      <c r="H10"/>
      <c r="I10"/>
      <c r="J10"/>
      <c r="N10"/>
      <c r="O10"/>
      <c r="R10" s="41"/>
    </row>
    <row r="11" spans="2:21" ht="60.75" customHeight="1" thickTop="1" thickBot="1" x14ac:dyDescent="0.3">
      <c r="B11" s="85" t="s">
        <v>15</v>
      </c>
      <c r="C11" s="86"/>
      <c r="D11" s="86"/>
      <c r="E11" s="86"/>
      <c r="F11" s="86"/>
      <c r="G11" s="86"/>
      <c r="H11" s="76"/>
      <c r="I11" s="25"/>
      <c r="J11" s="25"/>
      <c r="K11" s="25"/>
      <c r="L11" s="11"/>
      <c r="M11" s="11"/>
      <c r="N11" s="26"/>
      <c r="O11" s="26"/>
      <c r="P11" s="27" t="s">
        <v>11</v>
      </c>
      <c r="Q11" s="87" t="s">
        <v>12</v>
      </c>
      <c r="R11" s="88"/>
      <c r="S11" s="89"/>
      <c r="T11" s="20"/>
      <c r="U11" s="28"/>
    </row>
    <row r="12" spans="2:21" ht="33.75" customHeight="1" thickTop="1" thickBot="1" x14ac:dyDescent="0.3">
      <c r="B12" s="80" t="s">
        <v>16</v>
      </c>
      <c r="C12" s="81"/>
      <c r="D12" s="81"/>
      <c r="E12" s="81"/>
      <c r="F12" s="81"/>
      <c r="G12" s="81"/>
      <c r="H12" s="34"/>
      <c r="I12" s="29"/>
      <c r="L12" s="9"/>
      <c r="M12" s="9"/>
      <c r="N12" s="30"/>
      <c r="O12" s="30"/>
      <c r="P12" s="31">
        <f>SUM(O7:O9)</f>
        <v>16850</v>
      </c>
      <c r="Q12" s="82">
        <f>SUM(R7:R9)</f>
        <v>0</v>
      </c>
      <c r="R12" s="83"/>
      <c r="S12" s="84"/>
    </row>
    <row r="13" spans="2:21" ht="14.25" customHeight="1" thickTop="1" x14ac:dyDescent="0.25"/>
    <row r="14" spans="2:21" ht="14.25" customHeight="1" x14ac:dyDescent="0.25">
      <c r="B14" s="37"/>
    </row>
    <row r="15" spans="2:21" ht="14.25" customHeight="1" x14ac:dyDescent="0.25">
      <c r="B15" s="38"/>
      <c r="C15" s="37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yXZLpcBiVFQBByWhH4r5U6hC05VBeIEyRkObI6/jXe213WEy5s/b1WobTXkYWjruAA8uOQWqJd0Nvtjn6VgDRQ==" saltValue="sVmyUCnQBGKNeryB/avTYg==" spinCount="100000" sheet="1" objects="1" scenarios="1"/>
  <mergeCells count="13">
    <mergeCell ref="T7:T8"/>
    <mergeCell ref="L7:L8"/>
    <mergeCell ref="M7:M8"/>
    <mergeCell ref="B1:C1"/>
    <mergeCell ref="B12:G12"/>
    <mergeCell ref="Q12:S12"/>
    <mergeCell ref="B11:G11"/>
    <mergeCell ref="Q11:S11"/>
    <mergeCell ref="G3:N3"/>
    <mergeCell ref="I7:I8"/>
    <mergeCell ref="J7:J8"/>
    <mergeCell ref="K7:K8"/>
    <mergeCell ref="N7:N8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2023-08-29T07:44:32Z</cp:lastPrinted>
  <dcterms:created xsi:type="dcterms:W3CDTF">2014-03-05T12:43:32Z</dcterms:created>
  <dcterms:modified xsi:type="dcterms:W3CDTF">2023-08-29T10:39:32Z</dcterms:modified>
</cp:coreProperties>
</file>